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ksttf\2025\2025shiryo\"/>
    </mc:Choice>
  </mc:AlternateContent>
  <bookViews>
    <workbookView xWindow="0" yWindow="0" windowWidth="28020" windowHeight="15990"/>
  </bookViews>
  <sheets>
    <sheet name="保護" sheetId="1" r:id="rId1"/>
  </sheets>
  <definedNames>
    <definedName name="_xlnm.Print_Area" localSheetId="0">保護!$P$36:$Z$70</definedName>
  </definedNames>
  <calcPr calcId="191029"/>
</workbook>
</file>

<file path=xl/calcChain.xml><?xml version="1.0" encoding="utf-8"?>
<calcChain xmlns="http://schemas.openxmlformats.org/spreadsheetml/2006/main">
  <c r="V49" i="1" l="1"/>
  <c r="S49" i="1"/>
  <c r="Y47" i="1"/>
  <c r="Z47" i="1"/>
  <c r="Y46" i="1"/>
  <c r="Z46" i="1"/>
  <c r="V62" i="1"/>
  <c r="Z62" i="1"/>
  <c r="S56" i="1"/>
  <c r="Z56" i="1"/>
  <c r="O66" i="1"/>
  <c r="O65" i="1"/>
  <c r="O64" i="1"/>
  <c r="V63" i="1"/>
  <c r="Z63" i="1"/>
  <c r="O63" i="1"/>
  <c r="Y61" i="1"/>
  <c r="V61" i="1"/>
  <c r="Z61" i="1"/>
  <c r="O61" i="1"/>
  <c r="S60" i="1"/>
  <c r="Z60" i="1"/>
  <c r="O60" i="1"/>
  <c r="Y59" i="1"/>
  <c r="V59" i="1"/>
  <c r="S59" i="1"/>
  <c r="O59" i="1"/>
  <c r="S58" i="1"/>
  <c r="Z58" i="1"/>
  <c r="O58" i="1"/>
  <c r="Y57" i="1"/>
  <c r="V57" i="1"/>
  <c r="O57" i="1"/>
  <c r="O56" i="1"/>
  <c r="Y55" i="1"/>
  <c r="V55" i="1"/>
  <c r="O55" i="1"/>
  <c r="S54" i="1"/>
  <c r="Z54" i="1"/>
  <c r="O54" i="1"/>
  <c r="V53" i="1"/>
  <c r="S53" i="1"/>
  <c r="Z53" i="1"/>
  <c r="O53" i="1"/>
  <c r="Y49" i="1"/>
  <c r="O47" i="1"/>
  <c r="O46" i="1"/>
  <c r="Z57" i="1"/>
  <c r="Z59" i="1"/>
  <c r="Z55" i="1"/>
  <c r="Z49" i="1"/>
  <c r="T70" i="1"/>
</calcChain>
</file>

<file path=xl/sharedStrings.xml><?xml version="1.0" encoding="utf-8"?>
<sst xmlns="http://schemas.openxmlformats.org/spreadsheetml/2006/main" count="162" uniqueCount="121">
  <si>
    <t>振込日</t>
  </si>
  <si>
    <t>月</t>
  </si>
  <si>
    <t>日</t>
  </si>
  <si>
    <t>男女</t>
  </si>
  <si>
    <t>維持費</t>
  </si>
  <si>
    <t>金額</t>
  </si>
  <si>
    <t>リーグ戦</t>
  </si>
  <si>
    <t>1月</t>
  </si>
  <si>
    <t>1 日</t>
  </si>
  <si>
    <t>選択</t>
  </si>
  <si>
    <t>2月</t>
  </si>
  <si>
    <t>2 日</t>
  </si>
  <si>
    <t>男子</t>
  </si>
  <si>
    <t>1部</t>
  </si>
  <si>
    <t>3月</t>
  </si>
  <si>
    <t>3 日</t>
  </si>
  <si>
    <t>女子</t>
  </si>
  <si>
    <t>2部</t>
  </si>
  <si>
    <t>4月</t>
  </si>
  <si>
    <t>4 日</t>
  </si>
  <si>
    <t>3部</t>
  </si>
  <si>
    <t>5月</t>
  </si>
  <si>
    <t>5 日</t>
  </si>
  <si>
    <t>4部</t>
  </si>
  <si>
    <t>6月</t>
  </si>
  <si>
    <t>6 日</t>
  </si>
  <si>
    <t>7月</t>
  </si>
  <si>
    <t>7 日</t>
  </si>
  <si>
    <t>領収証</t>
  </si>
  <si>
    <t>8月</t>
  </si>
  <si>
    <t>8 日</t>
  </si>
  <si>
    <t>不 要</t>
  </si>
  <si>
    <t>9月</t>
  </si>
  <si>
    <t>9 日</t>
  </si>
  <si>
    <t>必 要</t>
  </si>
  <si>
    <t>10月</t>
  </si>
  <si>
    <t>10 日</t>
  </si>
  <si>
    <t>11月</t>
  </si>
  <si>
    <t>11 日</t>
  </si>
  <si>
    <t>12月</t>
  </si>
  <si>
    <t>12 日</t>
  </si>
  <si>
    <t>13 日</t>
  </si>
  <si>
    <t>14 日</t>
  </si>
  <si>
    <t>15 日</t>
  </si>
  <si>
    <t>16 日</t>
  </si>
  <si>
    <t>17 日</t>
  </si>
  <si>
    <t>18 日</t>
  </si>
  <si>
    <t>19 日</t>
  </si>
  <si>
    <t>20 日</t>
  </si>
  <si>
    <t>21 日</t>
  </si>
  <si>
    <t>22 日</t>
  </si>
  <si>
    <t>23 日</t>
  </si>
  <si>
    <t>24 日</t>
  </si>
  <si>
    <t>25 日</t>
  </si>
  <si>
    <t>26 日</t>
  </si>
  <si>
    <t>27 日</t>
  </si>
  <si>
    <t>28 日</t>
  </si>
  <si>
    <t>29 日</t>
  </si>
  <si>
    <t>30 日</t>
  </si>
  <si>
    <t>31 日</t>
  </si>
  <si>
    <t>関西学生卓球連盟　振込明細表</t>
  </si>
  <si>
    <t>※男女別に記入のこと・振込は同じでもかまわない</t>
  </si>
  <si>
    <t>大学</t>
  </si>
  <si>
    <t>現在</t>
  </si>
  <si>
    <t>リーグ</t>
  </si>
  <si>
    <t>振込責任者氏名　　　　　　　　　　　　　</t>
  </si>
  <si>
    <t>TEL:</t>
  </si>
  <si>
    <t>《登録関係費》</t>
  </si>
  <si>
    <t>順</t>
  </si>
  <si>
    <t>名</t>
  </si>
  <si>
    <t>　　項　　　目</t>
  </si>
  <si>
    <t>項目・明細</t>
  </si>
  <si>
    <t>数</t>
  </si>
  <si>
    <t>金額計</t>
  </si>
  <si>
    <t>審判資格</t>
  </si>
  <si>
    <t>＠2,000</t>
  </si>
  <si>
    <t>＠1,500</t>
  </si>
  <si>
    <t>新規</t>
  </si>
  <si>
    <t>更新</t>
  </si>
  <si>
    <t>再発行</t>
  </si>
  <si>
    <t>《大会参加費》</t>
  </si>
  <si>
    <t>団体</t>
  </si>
  <si>
    <t>ｼﾝｸﾞﾙｽ</t>
  </si>
  <si>
    <t>ﾀﾞﾌﾞﾙｽ</t>
  </si>
  <si>
    <t>新人戦</t>
  </si>
  <si>
    <t>＠5,000</t>
  </si>
  <si>
    <t>＠1,000</t>
  </si>
  <si>
    <t>春季リーグ戦</t>
  </si>
  <si>
    <t>リーグ→</t>
  </si>
  <si>
    <t>1部校 70,000 2部校 40,000 3.4部校 20,000</t>
  </si>
  <si>
    <t>関西学生</t>
  </si>
  <si>
    <t>インカレ予選</t>
  </si>
  <si>
    <t>全日学予選</t>
  </si>
  <si>
    <t>秋季リーグ戦</t>
  </si>
  <si>
    <t>会長杯</t>
  </si>
  <si>
    <t>全日学（団体）本戦</t>
  </si>
  <si>
    <t>＠30,000</t>
  </si>
  <si>
    <t>全日学（個人）本戦</t>
  </si>
  <si>
    <t>＠3,000</t>
  </si>
  <si>
    <t>ALL西日本</t>
  </si>
  <si>
    <r>
      <t>上記以外 内容入力</t>
    </r>
    <r>
      <rPr>
        <b/>
        <sz val="11"/>
        <color indexed="8"/>
        <rFont val="游ゴシック"/>
        <family val="3"/>
        <charset val="128"/>
      </rPr>
      <t>→</t>
    </r>
  </si>
  <si>
    <t>金額入力→</t>
  </si>
  <si>
    <r>
      <rPr>
        <sz val="14"/>
        <color indexed="8"/>
        <rFont val="游ゴシック"/>
        <family val="3"/>
        <charset val="128"/>
      </rPr>
      <t xml:space="preserve">※数の入力、もしくは </t>
    </r>
    <r>
      <rPr>
        <sz val="11"/>
        <color indexed="8"/>
        <rFont val="游ゴシック"/>
        <family val="3"/>
        <charset val="128"/>
      </rPr>
      <t xml:space="preserve">▼ </t>
    </r>
    <r>
      <rPr>
        <sz val="14"/>
        <color indexed="8"/>
        <rFont val="游ゴシック"/>
        <family val="3"/>
        <charset val="128"/>
      </rPr>
      <t>で</t>
    </r>
    <r>
      <rPr>
        <sz val="14"/>
        <color indexed="10"/>
        <rFont val="游ゴシック"/>
        <family val="3"/>
        <charset val="128"/>
      </rPr>
      <t>選択</t>
    </r>
    <r>
      <rPr>
        <sz val="14"/>
        <color indexed="8"/>
        <rFont val="游ゴシック"/>
        <family val="3"/>
        <charset val="128"/>
      </rPr>
      <t>して下さい。</t>
    </r>
  </si>
  <si>
    <t>総合計金額</t>
  </si>
  <si>
    <t>＠5,000</t>
    <phoneticPr fontId="19"/>
  </si>
  <si>
    <t>チャレンジマッチ</t>
    <phoneticPr fontId="19"/>
  </si>
  <si>
    <t>※振込んだ日付に変更する事</t>
    <rPh sb="1" eb="3">
      <t>フリコミ</t>
    </rPh>
    <rPh sb="5" eb="7">
      <t>ヒヅケ</t>
    </rPh>
    <rPh sb="8" eb="10">
      <t>ヘンコウ</t>
    </rPh>
    <rPh sb="12" eb="13">
      <t>コト</t>
    </rPh>
    <phoneticPr fontId="19"/>
  </si>
  <si>
    <r>
      <t>上記以外 内容入力</t>
    </r>
    <r>
      <rPr>
        <b/>
        <sz val="11"/>
        <color indexed="8"/>
        <rFont val="游ゴシック"/>
        <family val="3"/>
        <charset val="128"/>
      </rPr>
      <t>→</t>
    </r>
    <phoneticPr fontId="19"/>
  </si>
  <si>
    <t>1部校 62,000 2部校 47,000 3.4部校 32,000</t>
    <phoneticPr fontId="19"/>
  </si>
  <si>
    <t>選手登録費</t>
    <rPh sb="0" eb="2">
      <t>センシュ</t>
    </rPh>
    <rPh sb="2" eb="4">
      <t>トウロク</t>
    </rPh>
    <rPh sb="4" eb="5">
      <t>ヒ</t>
    </rPh>
    <phoneticPr fontId="19"/>
  </si>
  <si>
    <t>選手一人 3,200</t>
    <rPh sb="0" eb="2">
      <t>センシュ</t>
    </rPh>
    <rPh sb="2" eb="4">
      <t>ヒトリ</t>
    </rPh>
    <phoneticPr fontId="19"/>
  </si>
  <si>
    <t>2021年</t>
    <phoneticPr fontId="19"/>
  </si>
  <si>
    <t>2020年</t>
    <phoneticPr fontId="19"/>
  </si>
  <si>
    <t>2022年</t>
    <phoneticPr fontId="19"/>
  </si>
  <si>
    <r>
      <t>＠2,</t>
    </r>
    <r>
      <rPr>
        <sz val="11"/>
        <color indexed="8"/>
        <rFont val="游ゴシック"/>
        <family val="3"/>
        <charset val="128"/>
      </rPr>
      <t>8</t>
    </r>
    <r>
      <rPr>
        <sz val="11"/>
        <color indexed="8"/>
        <rFont val="游ゴシック"/>
        <family val="3"/>
        <charset val="128"/>
      </rPr>
      <t>00</t>
    </r>
    <phoneticPr fontId="19"/>
  </si>
  <si>
    <r>
      <t>＠1,</t>
    </r>
    <r>
      <rPr>
        <sz val="11"/>
        <color indexed="8"/>
        <rFont val="游ゴシック"/>
        <family val="3"/>
        <charset val="128"/>
      </rPr>
      <t>2</t>
    </r>
    <r>
      <rPr>
        <sz val="11"/>
        <color indexed="8"/>
        <rFont val="游ゴシック"/>
        <family val="3"/>
        <charset val="128"/>
      </rPr>
      <t>00</t>
    </r>
    <phoneticPr fontId="19"/>
  </si>
  <si>
    <t>振込日：</t>
    <phoneticPr fontId="19"/>
  </si>
  <si>
    <t>1 日</t>
    <phoneticPr fontId="19"/>
  </si>
  <si>
    <t>3月</t>
    <phoneticPr fontId="19"/>
  </si>
  <si>
    <t>2024年</t>
    <rPh sb="4" eb="5">
      <t>ネン</t>
    </rPh>
    <phoneticPr fontId="19"/>
  </si>
  <si>
    <t>2025年</t>
    <rPh sb="4" eb="5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</si>
</sst>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#,##0_ ;[Red]\-#,##0\ "/>
    <numFmt numFmtId="178" formatCode="_ * #,##0_ ;_ * \-#,##0_ ;_ * &quot;-&quot;??_ ;_ @_ "/>
  </numFmts>
  <fonts count="25">
    <font>
      <sz val="11"/>
      <color indexed="8"/>
      <name val="游ゴシック"/>
      <family val="3"/>
      <charset val="128"/>
    </font>
    <font>
      <u/>
      <sz val="18"/>
      <color indexed="8"/>
      <name val="游ゴシック"/>
      <family val="3"/>
      <charset val="128"/>
    </font>
    <font>
      <u/>
      <sz val="20"/>
      <color indexed="8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游ゴシック"/>
      <family val="3"/>
      <charset val="128"/>
    </font>
    <font>
      <b/>
      <u/>
      <sz val="28"/>
      <color indexed="8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6"/>
      <color indexed="10"/>
      <name val="游ゴシック"/>
      <family val="3"/>
      <charset val="128"/>
    </font>
    <font>
      <sz val="14"/>
      <color indexed="10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indexed="48"/>
      <name val="游ゴシック"/>
      <family val="3"/>
      <charset val="128"/>
    </font>
    <font>
      <sz val="20"/>
      <color indexed="8"/>
      <name val="游ゴシック"/>
      <family val="3"/>
      <charset val="128"/>
    </font>
    <font>
      <b/>
      <sz val="20"/>
      <color indexed="8"/>
      <name val="游ゴシック"/>
      <family val="3"/>
      <charset val="128"/>
    </font>
    <font>
      <sz val="48"/>
      <color indexed="8"/>
      <name val="游ゴシック"/>
      <family val="3"/>
      <charset val="128"/>
    </font>
    <font>
      <b/>
      <sz val="20"/>
      <color indexed="8"/>
      <name val="ＭＳ 明朝"/>
      <family val="1"/>
      <charset val="128"/>
    </font>
    <font>
      <b/>
      <sz val="20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u/>
      <sz val="12"/>
      <color rgb="FF00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178" fontId="18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4" xfId="0" applyBorder="1" applyProtection="1">
      <alignment vertical="center"/>
    </xf>
    <xf numFmtId="178" fontId="0" fillId="0" borderId="2" xfId="1" applyFont="1" applyBorder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0" fontId="0" fillId="0" borderId="2" xfId="0" applyNumberFormat="1" applyBorder="1" applyAlignment="1" applyProtection="1">
      <alignment horizontal="left" vertical="center" indent="1"/>
    </xf>
    <xf numFmtId="0" fontId="0" fillId="0" borderId="5" xfId="0" applyNumberFormat="1" applyBorder="1" applyAlignment="1" applyProtection="1">
      <alignment horizontal="left" vertical="center" indent="1"/>
    </xf>
    <xf numFmtId="0" fontId="0" fillId="0" borderId="6" xfId="0" applyNumberFormat="1" applyBorder="1" applyAlignment="1" applyProtection="1">
      <alignment horizontal="left" vertical="center" indent="1"/>
    </xf>
    <xf numFmtId="0" fontId="0" fillId="0" borderId="0" xfId="0" applyNumberFormat="1" applyBorder="1" applyAlignment="1" applyProtection="1">
      <alignment horizontal="left" vertical="center" indent="1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9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178" fontId="0" fillId="0" borderId="3" xfId="1" applyFont="1" applyBorder="1" applyAlignment="1" applyProtection="1">
      <alignment horizontal="right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 vertical="center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178" fontId="12" fillId="0" borderId="2" xfId="1" applyNumberFormat="1" applyFont="1" applyBorder="1" applyAlignment="1" applyProtection="1">
      <alignment horizontal="right" vertical="center" shrinkToFit="1"/>
    </xf>
    <xf numFmtId="0" fontId="0" fillId="0" borderId="0" xfId="0" applyNumberForma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</xf>
    <xf numFmtId="0" fontId="0" fillId="3" borderId="3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178" fontId="0" fillId="0" borderId="2" xfId="1" applyFont="1" applyBorder="1" applyAlignment="1" applyProtection="1">
      <alignment horizontal="right" vertical="center"/>
    </xf>
    <xf numFmtId="178" fontId="0" fillId="3" borderId="4" xfId="1" applyFont="1" applyFill="1" applyBorder="1" applyAlignment="1" applyProtection="1">
      <alignment horizontal="right" vertical="center"/>
    </xf>
    <xf numFmtId="0" fontId="0" fillId="3" borderId="1" xfId="0" applyFill="1" applyBorder="1" applyAlignment="1" applyProtection="1">
      <alignment horizontal="center" vertical="center"/>
    </xf>
    <xf numFmtId="178" fontId="0" fillId="3" borderId="3" xfId="1" applyFont="1" applyFill="1" applyBorder="1" applyAlignment="1" applyProtection="1">
      <alignment horizontal="center" vertical="center"/>
    </xf>
    <xf numFmtId="178" fontId="0" fillId="3" borderId="4" xfId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77" fontId="12" fillId="0" borderId="2" xfId="1" applyNumberFormat="1" applyFont="1" applyBorder="1" applyAlignment="1" applyProtection="1">
      <alignment vertical="center" shrinkToFit="1"/>
    </xf>
    <xf numFmtId="0" fontId="0" fillId="0" borderId="0" xfId="0" applyBorder="1" applyProtection="1">
      <alignment vertical="center"/>
    </xf>
    <xf numFmtId="178" fontId="0" fillId="0" borderId="2" xfId="1" applyNumberFormat="1" applyFont="1" applyBorder="1" applyAlignment="1" applyProtection="1">
      <alignment horizontal="right" vertical="center" shrinkToFit="1"/>
    </xf>
    <xf numFmtId="177" fontId="0" fillId="0" borderId="5" xfId="1" applyNumberFormat="1" applyFont="1" applyBorder="1" applyAlignment="1" applyProtection="1">
      <alignment vertical="center" shrinkToFit="1"/>
    </xf>
    <xf numFmtId="178" fontId="12" fillId="0" borderId="1" xfId="1" applyNumberFormat="1" applyFont="1" applyBorder="1" applyAlignment="1" applyProtection="1">
      <alignment horizontal="right" vertical="center" shrinkToFit="1"/>
    </xf>
    <xf numFmtId="0" fontId="0" fillId="0" borderId="0" xfId="0" applyNumberFormat="1" applyFont="1" applyBorder="1" applyAlignment="1" applyProtection="1">
      <alignment horizontal="right" vertical="center"/>
    </xf>
    <xf numFmtId="177" fontId="0" fillId="0" borderId="0" xfId="1" applyNumberFormat="1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178" fontId="0" fillId="3" borderId="4" xfId="1" applyFont="1" applyFill="1" applyBorder="1" applyProtection="1">
      <alignment vertical="center"/>
    </xf>
    <xf numFmtId="0" fontId="0" fillId="0" borderId="2" xfId="0" applyNumberFormat="1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NumberFormat="1" applyBorder="1" applyProtection="1">
      <alignment vertical="center"/>
    </xf>
    <xf numFmtId="0" fontId="15" fillId="0" borderId="0" xfId="0" applyNumberFormat="1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178" fontId="0" fillId="2" borderId="2" xfId="1" applyFont="1" applyFill="1" applyBorder="1" applyAlignment="1" applyProtection="1">
      <alignment vertical="center" shrinkToFit="1"/>
      <protection locked="0"/>
    </xf>
    <xf numFmtId="0" fontId="15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left" vertical="center"/>
    </xf>
    <xf numFmtId="0" fontId="8" fillId="0" borderId="0" xfId="0" applyNumberFormat="1" applyFont="1" applyAlignment="1" applyProtection="1">
      <alignment vertical="center"/>
    </xf>
    <xf numFmtId="0" fontId="20" fillId="0" borderId="2" xfId="0" applyNumberFormat="1" applyFont="1" applyBorder="1" applyAlignment="1" applyProtection="1">
      <alignment horizontal="left" vertical="center" indent="1"/>
    </xf>
    <xf numFmtId="0" fontId="21" fillId="0" borderId="2" xfId="0" applyNumberFormat="1" applyFont="1" applyBorder="1" applyAlignment="1" applyProtection="1">
      <alignment horizontal="left" vertical="center" indent="1"/>
    </xf>
    <xf numFmtId="0" fontId="0" fillId="0" borderId="1" xfId="0" quotePrefix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178" fontId="12" fillId="4" borderId="4" xfId="1" applyNumberFormat="1" applyFont="1" applyFill="1" applyBorder="1" applyAlignment="1" applyProtection="1">
      <alignment horizontal="right" vertical="center" shrinkToFit="1"/>
    </xf>
    <xf numFmtId="178" fontId="12" fillId="4" borderId="3" xfId="1" applyNumberFormat="1" applyFont="1" applyFill="1" applyBorder="1" applyAlignment="1" applyProtection="1">
      <alignment horizontal="right" vertical="center" shrinkToFit="1"/>
    </xf>
    <xf numFmtId="0" fontId="0" fillId="4" borderId="3" xfId="0" applyFill="1" applyBorder="1" applyAlignment="1" applyProtection="1">
      <alignment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Alignment="1" applyProtection="1">
      <alignment horizontal="left" vertical="center" indent="1"/>
    </xf>
    <xf numFmtId="0" fontId="0" fillId="6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/>
    </xf>
    <xf numFmtId="0" fontId="0" fillId="4" borderId="3" xfId="0" applyFill="1" applyBorder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vertical="center"/>
    </xf>
    <xf numFmtId="0" fontId="0" fillId="6" borderId="7" xfId="0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vertical="center"/>
    </xf>
    <xf numFmtId="178" fontId="22" fillId="6" borderId="0" xfId="1" applyFont="1" applyFill="1" applyBorder="1" applyAlignment="1" applyProtection="1">
      <alignment vertical="center" shrinkToFit="1"/>
    </xf>
    <xf numFmtId="0" fontId="4" fillId="0" borderId="8" xfId="0" applyNumberFormat="1" applyFont="1" applyBorder="1" applyAlignment="1" applyProtection="1">
      <alignment horizontal="right" vertical="center"/>
    </xf>
    <xf numFmtId="0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Protection="1">
      <alignment vertical="center"/>
    </xf>
    <xf numFmtId="0" fontId="16" fillId="0" borderId="2" xfId="0" applyNumberFormat="1" applyFont="1" applyBorder="1" applyAlignment="1" applyProtection="1">
      <alignment horizontal="center" vertical="center"/>
    </xf>
    <xf numFmtId="176" fontId="17" fillId="0" borderId="2" xfId="0" applyNumberFormat="1" applyFont="1" applyBorder="1" applyAlignment="1" applyProtection="1">
      <alignment horizontal="right" vertical="center"/>
    </xf>
    <xf numFmtId="0" fontId="4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11" xfId="0" applyNumberFormat="1" applyFont="1" applyFill="1" applyBorder="1" applyAlignment="1" applyProtection="1">
      <alignment horizontal="left" vertical="center"/>
      <protection locked="0"/>
    </xf>
    <xf numFmtId="0" fontId="3" fillId="2" borderId="11" xfId="0" applyNumberFormat="1" applyFont="1" applyFill="1" applyBorder="1" applyAlignment="1" applyProtection="1">
      <alignment horizontal="left" vertical="center"/>
      <protection locked="0"/>
    </xf>
    <xf numFmtId="0" fontId="4" fillId="2" borderId="11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72"/>
  <sheetViews>
    <sheetView showGridLines="0" tabSelected="1" view="pageBreakPreview" topLeftCell="A37" zoomScaleNormal="100" zoomScaleSheetLayoutView="100" workbookViewId="0">
      <selection activeCell="Q64" sqref="Q64:W64"/>
    </sheetView>
  </sheetViews>
  <sheetFormatPr defaultRowHeight="18.75"/>
  <cols>
    <col min="1" max="1" width="1.75" style="2" customWidth="1"/>
    <col min="2" max="3" width="1.75" style="3" customWidth="1"/>
    <col min="4" max="4" width="1.25" style="3" customWidth="1"/>
    <col min="5" max="5" width="1.75" style="2" customWidth="1"/>
    <col min="6" max="13" width="1.75" style="2" hidden="1" customWidth="1"/>
    <col min="14" max="14" width="1.75" style="3" hidden="1" customWidth="1"/>
    <col min="15" max="15" width="1.75" style="2" hidden="1" customWidth="1"/>
    <col min="16" max="16" width="22.5" style="2" customWidth="1"/>
    <col min="17" max="17" width="8.125" style="2" customWidth="1"/>
    <col min="18" max="18" width="4.625" style="2" customWidth="1"/>
    <col min="19" max="19" width="8.125" style="3" customWidth="1"/>
    <col min="20" max="20" width="7.5" style="2" customWidth="1"/>
    <col min="21" max="21" width="4.625" style="2" customWidth="1"/>
    <col min="22" max="22" width="8.125" style="3" customWidth="1"/>
    <col min="23" max="23" width="7.5" style="2" customWidth="1"/>
    <col min="24" max="24" width="4.625" style="2" customWidth="1"/>
    <col min="25" max="25" width="8.125" style="3" customWidth="1"/>
    <col min="26" max="26" width="8.125" style="2" customWidth="1"/>
    <col min="27" max="27" width="2" style="2" customWidth="1"/>
    <col min="28" max="28" width="8.75" style="2" customWidth="1"/>
    <col min="29" max="29" width="14.875" style="2" customWidth="1"/>
    <col min="30" max="30" width="1.625" style="2" customWidth="1"/>
    <col min="31" max="31" width="20.5" style="2" customWidth="1"/>
    <col min="32" max="32" width="41.375" style="2" customWidth="1"/>
    <col min="33" max="16384" width="9" style="2"/>
  </cols>
  <sheetData>
    <row r="1" spans="2:25" ht="0.6" hidden="1" customHeight="1"/>
    <row r="2" spans="2:25" ht="0.6" hidden="1" customHeight="1">
      <c r="B2" s="4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7" t="s">
        <v>5</v>
      </c>
      <c r="H2" s="8" t="s">
        <v>6</v>
      </c>
      <c r="I2" s="7" t="s">
        <v>5</v>
      </c>
      <c r="Q2" s="2" t="s">
        <v>119</v>
      </c>
    </row>
    <row r="3" spans="2:25" ht="0.6" hidden="1" customHeight="1">
      <c r="B3" s="4" t="s">
        <v>112</v>
      </c>
      <c r="C3" s="4" t="s">
        <v>7</v>
      </c>
      <c r="D3" s="5" t="s">
        <v>8</v>
      </c>
      <c r="E3" s="6" t="s">
        <v>9</v>
      </c>
      <c r="F3" s="7" t="s">
        <v>9</v>
      </c>
      <c r="G3" s="7">
        <v>0</v>
      </c>
      <c r="H3" s="8" t="s">
        <v>9</v>
      </c>
      <c r="I3" s="7">
        <v>0</v>
      </c>
      <c r="Q3" s="2" t="s">
        <v>120</v>
      </c>
    </row>
    <row r="4" spans="2:25" ht="0.6" hidden="1" customHeight="1">
      <c r="B4" s="4" t="s">
        <v>111</v>
      </c>
      <c r="C4" s="4" t="s">
        <v>10</v>
      </c>
      <c r="D4" s="5" t="s">
        <v>11</v>
      </c>
      <c r="E4" s="6" t="s">
        <v>12</v>
      </c>
      <c r="F4" s="7" t="s">
        <v>13</v>
      </c>
      <c r="G4" s="9">
        <v>62000</v>
      </c>
      <c r="H4" s="8" t="s">
        <v>13</v>
      </c>
      <c r="I4" s="9">
        <v>70000</v>
      </c>
    </row>
    <row r="5" spans="2:25" ht="0.6" hidden="1" customHeight="1">
      <c r="B5" s="4" t="s">
        <v>113</v>
      </c>
      <c r="C5" s="4" t="s">
        <v>14</v>
      </c>
      <c r="D5" s="5" t="s">
        <v>15</v>
      </c>
      <c r="E5" s="6" t="s">
        <v>16</v>
      </c>
      <c r="F5" s="7" t="s">
        <v>17</v>
      </c>
      <c r="G5" s="9">
        <v>47000</v>
      </c>
      <c r="H5" s="8" t="s">
        <v>17</v>
      </c>
      <c r="I5" s="9">
        <v>40000</v>
      </c>
    </row>
    <row r="6" spans="2:25" ht="0.6" hidden="1" customHeight="1">
      <c r="C6" s="4" t="s">
        <v>18</v>
      </c>
      <c r="D6" s="5" t="s">
        <v>19</v>
      </c>
      <c r="F6" s="7" t="s">
        <v>20</v>
      </c>
      <c r="G6" s="9">
        <v>32000</v>
      </c>
      <c r="H6" s="8" t="s">
        <v>20</v>
      </c>
      <c r="I6" s="9">
        <v>20000</v>
      </c>
    </row>
    <row r="7" spans="2:25" ht="0.6" hidden="1" customHeight="1">
      <c r="C7" s="4" t="s">
        <v>21</v>
      </c>
      <c r="D7" s="5" t="s">
        <v>22</v>
      </c>
      <c r="F7" s="7" t="s">
        <v>23</v>
      </c>
      <c r="G7" s="9">
        <v>32000</v>
      </c>
      <c r="H7" s="8" t="s">
        <v>23</v>
      </c>
      <c r="I7" s="9">
        <v>20000</v>
      </c>
    </row>
    <row r="8" spans="2:25" ht="0.6" hidden="1" customHeight="1">
      <c r="C8" s="4" t="s">
        <v>24</v>
      </c>
      <c r="D8" s="5" t="s">
        <v>25</v>
      </c>
    </row>
    <row r="9" spans="2:25" ht="0.6" hidden="1" customHeight="1">
      <c r="C9" s="4" t="s">
        <v>26</v>
      </c>
      <c r="D9" s="5" t="s">
        <v>27</v>
      </c>
      <c r="I9" s="5" t="s">
        <v>28</v>
      </c>
    </row>
    <row r="10" spans="2:25" ht="0.6" hidden="1" customHeight="1">
      <c r="C10" s="4" t="s">
        <v>29</v>
      </c>
      <c r="D10" s="5" t="s">
        <v>30</v>
      </c>
      <c r="G10" s="5" t="s">
        <v>31</v>
      </c>
      <c r="L10" s="3"/>
      <c r="N10" s="2"/>
      <c r="Q10" s="3"/>
      <c r="S10" s="2"/>
      <c r="T10" s="3"/>
      <c r="V10" s="2"/>
      <c r="W10" s="3"/>
      <c r="Y10" s="2"/>
    </row>
    <row r="11" spans="2:25" ht="0.6" hidden="1" customHeight="1">
      <c r="C11" s="4" t="s">
        <v>32</v>
      </c>
      <c r="D11" s="5" t="s">
        <v>33</v>
      </c>
      <c r="G11" s="5" t="s">
        <v>34</v>
      </c>
      <c r="L11" s="3"/>
      <c r="N11" s="2"/>
      <c r="Q11" s="3"/>
      <c r="S11" s="2"/>
      <c r="T11" s="3"/>
      <c r="V11" s="2"/>
      <c r="W11" s="3"/>
      <c r="Y11" s="2"/>
    </row>
    <row r="12" spans="2:25" ht="0.6" hidden="1" customHeight="1">
      <c r="C12" s="4" t="s">
        <v>35</v>
      </c>
      <c r="D12" s="5" t="s">
        <v>36</v>
      </c>
      <c r="L12" s="3"/>
      <c r="N12" s="2"/>
      <c r="Q12" s="3"/>
      <c r="S12" s="2"/>
      <c r="T12" s="3"/>
      <c r="V12" s="2"/>
      <c r="W12" s="3"/>
      <c r="Y12" s="2"/>
    </row>
    <row r="13" spans="2:25" ht="0.6" hidden="1" customHeight="1">
      <c r="C13" s="4" t="s">
        <v>37</v>
      </c>
      <c r="D13" s="5" t="s">
        <v>38</v>
      </c>
      <c r="L13" s="3"/>
      <c r="N13" s="2"/>
      <c r="Q13" s="3"/>
      <c r="S13" s="2"/>
      <c r="T13" s="3"/>
      <c r="V13" s="2"/>
      <c r="W13" s="3"/>
      <c r="Y13" s="2"/>
    </row>
    <row r="14" spans="2:25" ht="0.6" hidden="1" customHeight="1">
      <c r="C14" s="4" t="s">
        <v>39</v>
      </c>
      <c r="D14" s="5" t="s">
        <v>40</v>
      </c>
      <c r="L14" s="3"/>
      <c r="N14" s="2"/>
      <c r="Q14" s="3"/>
      <c r="S14" s="2"/>
      <c r="T14" s="3"/>
      <c r="V14" s="2"/>
      <c r="W14" s="3"/>
      <c r="Y14" s="2"/>
    </row>
    <row r="15" spans="2:25" ht="0.6" hidden="1" customHeight="1">
      <c r="D15" s="5" t="s">
        <v>41</v>
      </c>
    </row>
    <row r="16" spans="2:25" ht="0.6" hidden="1" customHeight="1">
      <c r="D16" s="5" t="s">
        <v>42</v>
      </c>
    </row>
    <row r="17" spans="4:4" ht="0.6" hidden="1" customHeight="1">
      <c r="D17" s="5" t="s">
        <v>43</v>
      </c>
    </row>
    <row r="18" spans="4:4" ht="0.6" hidden="1" customHeight="1">
      <c r="D18" s="5" t="s">
        <v>44</v>
      </c>
    </row>
    <row r="19" spans="4:4" ht="0.6" hidden="1" customHeight="1">
      <c r="D19" s="5" t="s">
        <v>45</v>
      </c>
    </row>
    <row r="20" spans="4:4" ht="0.6" hidden="1" customHeight="1">
      <c r="D20" s="5" t="s">
        <v>46</v>
      </c>
    </row>
    <row r="21" spans="4:4" ht="0.6" hidden="1" customHeight="1">
      <c r="D21" s="5" t="s">
        <v>47</v>
      </c>
    </row>
    <row r="22" spans="4:4" ht="0.6" hidden="1" customHeight="1">
      <c r="D22" s="5" t="s">
        <v>48</v>
      </c>
    </row>
    <row r="23" spans="4:4" ht="0.6" hidden="1" customHeight="1">
      <c r="D23" s="5" t="s">
        <v>49</v>
      </c>
    </row>
    <row r="24" spans="4:4" ht="0.6" hidden="1" customHeight="1">
      <c r="D24" s="5" t="s">
        <v>50</v>
      </c>
    </row>
    <row r="25" spans="4:4" ht="0.6" hidden="1" customHeight="1">
      <c r="D25" s="5" t="s">
        <v>51</v>
      </c>
    </row>
    <row r="26" spans="4:4" ht="0.6" hidden="1" customHeight="1">
      <c r="D26" s="5" t="s">
        <v>52</v>
      </c>
    </row>
    <row r="27" spans="4:4" ht="0.6" hidden="1" customHeight="1">
      <c r="D27" s="5" t="s">
        <v>53</v>
      </c>
    </row>
    <row r="28" spans="4:4" ht="0.6" hidden="1" customHeight="1">
      <c r="D28" s="5" t="s">
        <v>54</v>
      </c>
    </row>
    <row r="29" spans="4:4" ht="0.6" hidden="1" customHeight="1">
      <c r="D29" s="5" t="s">
        <v>55</v>
      </c>
    </row>
    <row r="30" spans="4:4" ht="0.6" hidden="1" customHeight="1">
      <c r="D30" s="5" t="s">
        <v>56</v>
      </c>
    </row>
    <row r="31" spans="4:4" ht="0.6" hidden="1" customHeight="1">
      <c r="D31" s="5" t="s">
        <v>57</v>
      </c>
    </row>
    <row r="32" spans="4:4" ht="0.6" hidden="1" customHeight="1">
      <c r="D32" s="5" t="s">
        <v>58</v>
      </c>
    </row>
    <row r="33" spans="2:32" ht="0.6" hidden="1" customHeight="1">
      <c r="D33" s="5" t="s">
        <v>59</v>
      </c>
    </row>
    <row r="34" spans="2:32" ht="33.6" customHeight="1"/>
    <row r="35" spans="2:32" ht="13.5" customHeight="1">
      <c r="N35" s="10"/>
    </row>
    <row r="36" spans="2:32" ht="46.5" thickBot="1">
      <c r="R36" s="21"/>
      <c r="T36" s="22" t="s">
        <v>60</v>
      </c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2:32" ht="32.1" customHeight="1" thickBot="1">
      <c r="F37" s="1"/>
      <c r="G37" s="1"/>
      <c r="P37" s="107" t="s">
        <v>116</v>
      </c>
      <c r="Q37" s="113" t="s">
        <v>119</v>
      </c>
      <c r="R37" s="113"/>
      <c r="S37" s="108" t="s">
        <v>118</v>
      </c>
      <c r="T37" s="109" t="s">
        <v>117</v>
      </c>
      <c r="U37" s="110" t="s">
        <v>106</v>
      </c>
      <c r="V37" s="100"/>
      <c r="W37" s="23"/>
      <c r="X37" s="23"/>
      <c r="Y37" s="30"/>
      <c r="Z37" s="30"/>
      <c r="AA37" s="30"/>
      <c r="AB37" s="30"/>
      <c r="AC37" s="30"/>
      <c r="AD37" s="30"/>
      <c r="AE37" s="21"/>
      <c r="AF37" s="29"/>
    </row>
    <row r="38" spans="2:32" ht="18.75" customHeight="1">
      <c r="Q38" s="101" t="s">
        <v>61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63"/>
      <c r="AE38" s="64"/>
    </row>
    <row r="39" spans="2:32" s="1" customFormat="1" ht="29.1" customHeight="1">
      <c r="P39" s="11"/>
      <c r="Q39" s="114"/>
      <c r="R39" s="114"/>
      <c r="S39" s="114"/>
      <c r="T39" s="114"/>
      <c r="U39" s="114"/>
      <c r="V39" s="26" t="s">
        <v>62</v>
      </c>
      <c r="W39" s="27" t="s">
        <v>9</v>
      </c>
    </row>
    <row r="40" spans="2:32" ht="33">
      <c r="P40" s="12"/>
      <c r="Q40" s="12"/>
      <c r="R40" s="12"/>
      <c r="S40" s="12" t="s">
        <v>63</v>
      </c>
      <c r="T40" s="28" t="s">
        <v>9</v>
      </c>
      <c r="U40" s="24" t="s">
        <v>64</v>
      </c>
      <c r="V40" s="12"/>
      <c r="W40" s="12"/>
      <c r="X40" s="12"/>
      <c r="Y40" s="12"/>
      <c r="Z40" s="12"/>
      <c r="AA40" s="12"/>
      <c r="AB40" s="12"/>
      <c r="AC40" s="12"/>
      <c r="AD40" s="12"/>
      <c r="AE40" s="64"/>
    </row>
    <row r="41" spans="2:32" ht="9.9499999999999993" customHeight="1">
      <c r="Q41" s="29"/>
      <c r="R41" s="29"/>
      <c r="S41" s="30"/>
      <c r="T41" s="29"/>
      <c r="U41" s="29"/>
      <c r="V41" s="30"/>
      <c r="W41" s="29"/>
    </row>
    <row r="42" spans="2:32" ht="30">
      <c r="P42" s="87" t="s">
        <v>65</v>
      </c>
      <c r="Q42" s="115"/>
      <c r="R42" s="115"/>
      <c r="S42" s="115"/>
      <c r="T42" s="31"/>
      <c r="U42" s="32" t="s">
        <v>66</v>
      </c>
      <c r="V42" s="116"/>
      <c r="W42" s="116"/>
      <c r="X42" s="116"/>
      <c r="Y42" s="116"/>
      <c r="Z42" s="29"/>
      <c r="AA42" s="29"/>
      <c r="AB42" s="29"/>
      <c r="AC42" s="29"/>
    </row>
    <row r="43" spans="2:32" ht="9.9499999999999993" customHeight="1">
      <c r="Q43" s="29"/>
      <c r="R43" s="29"/>
      <c r="S43" s="30"/>
      <c r="T43" s="29"/>
      <c r="U43" s="29"/>
      <c r="V43" s="30"/>
      <c r="W43" s="29"/>
    </row>
    <row r="44" spans="2:32" ht="24">
      <c r="P44" s="13" t="s">
        <v>67</v>
      </c>
      <c r="R44" s="3"/>
      <c r="S44" s="2"/>
      <c r="U44" s="3"/>
      <c r="V44" s="2"/>
      <c r="X44" s="3"/>
      <c r="Y44" s="2"/>
    </row>
    <row r="45" spans="2:32" s="1" customFormat="1" ht="20.100000000000001" customHeight="1">
      <c r="B45" s="3"/>
      <c r="C45" s="3"/>
      <c r="D45" s="3"/>
      <c r="N45" s="14" t="s">
        <v>68</v>
      </c>
      <c r="O45" s="15" t="s">
        <v>69</v>
      </c>
      <c r="P45" s="16" t="s">
        <v>70</v>
      </c>
      <c r="Q45" s="33" t="s">
        <v>71</v>
      </c>
      <c r="R45" s="34"/>
      <c r="S45" s="34"/>
      <c r="T45" s="35"/>
      <c r="U45" s="34"/>
      <c r="V45" s="34"/>
      <c r="W45" s="36"/>
      <c r="X45" s="37" t="s">
        <v>72</v>
      </c>
      <c r="Y45" s="37" t="s">
        <v>5</v>
      </c>
      <c r="Z45" s="37" t="s">
        <v>73</v>
      </c>
      <c r="AA45" s="65"/>
    </row>
    <row r="46" spans="2:32" ht="20.100000000000001" customHeight="1">
      <c r="N46" s="3">
        <v>1</v>
      </c>
      <c r="O46" s="2">
        <f>$Q$39</f>
        <v>0</v>
      </c>
      <c r="P46" s="17" t="s">
        <v>4</v>
      </c>
      <c r="Q46" s="38" t="s">
        <v>108</v>
      </c>
      <c r="R46" s="39"/>
      <c r="S46" s="40"/>
      <c r="T46" s="41"/>
      <c r="U46" s="39"/>
      <c r="V46" s="40"/>
      <c r="W46" s="42"/>
      <c r="X46" s="43" t="s">
        <v>9</v>
      </c>
      <c r="Y46" s="50">
        <f>VLOOKUP(X46,F3:G7,2,FALSE)</f>
        <v>0</v>
      </c>
      <c r="Z46" s="66">
        <f>Y46</f>
        <v>0</v>
      </c>
      <c r="AA46" s="67"/>
    </row>
    <row r="47" spans="2:32" ht="20.100000000000001" customHeight="1">
      <c r="N47" s="3">
        <v>3</v>
      </c>
      <c r="O47" s="2">
        <f>$Q$39</f>
        <v>0</v>
      </c>
      <c r="P47" s="17" t="s">
        <v>109</v>
      </c>
      <c r="Q47" s="44" t="s">
        <v>110</v>
      </c>
      <c r="R47" s="45"/>
      <c r="S47" s="46"/>
      <c r="T47" s="41"/>
      <c r="U47" s="39"/>
      <c r="V47" s="46"/>
      <c r="W47" s="42"/>
      <c r="X47" s="47">
        <v>0</v>
      </c>
      <c r="Y47" s="50">
        <f>X47*3200</f>
        <v>0</v>
      </c>
      <c r="Z47" s="66">
        <f>Y47</f>
        <v>0</v>
      </c>
      <c r="AA47" s="67"/>
    </row>
    <row r="48" spans="2:32" ht="20.100000000000001" customHeight="1">
      <c r="P48" s="18" t="s">
        <v>74</v>
      </c>
      <c r="Q48" s="103" t="s">
        <v>114</v>
      </c>
      <c r="R48" s="37" t="s">
        <v>72</v>
      </c>
      <c r="S48" s="49"/>
      <c r="T48" s="103" t="s">
        <v>115</v>
      </c>
      <c r="U48" s="37" t="s">
        <v>72</v>
      </c>
      <c r="V48" s="49"/>
      <c r="W48" s="48" t="s">
        <v>76</v>
      </c>
      <c r="X48" s="37" t="s">
        <v>72</v>
      </c>
      <c r="Y48" s="68"/>
      <c r="Z48" s="69"/>
      <c r="AA48" s="67"/>
    </row>
    <row r="49" spans="14:28" ht="20.100000000000001" customHeight="1">
      <c r="P49" s="19"/>
      <c r="Q49" s="48" t="s">
        <v>77</v>
      </c>
      <c r="R49" s="47">
        <v>0</v>
      </c>
      <c r="S49" s="50">
        <f>R49*2800</f>
        <v>0</v>
      </c>
      <c r="T49" s="48" t="s">
        <v>78</v>
      </c>
      <c r="U49" s="47">
        <v>0</v>
      </c>
      <c r="V49" s="50">
        <f>U49*1200</f>
        <v>0</v>
      </c>
      <c r="W49" s="48" t="s">
        <v>79</v>
      </c>
      <c r="X49" s="47">
        <v>0</v>
      </c>
      <c r="Y49" s="70">
        <f>X49*1500</f>
        <v>0</v>
      </c>
      <c r="Z49" s="66">
        <f>S49+V49+Y49</f>
        <v>0</v>
      </c>
      <c r="AA49" s="67"/>
    </row>
    <row r="50" spans="14:28" ht="9" customHeight="1">
      <c r="P50" s="20"/>
      <c r="Q50" s="51"/>
      <c r="R50" s="52"/>
      <c r="S50" s="52"/>
      <c r="T50" s="51"/>
      <c r="U50" s="52"/>
      <c r="V50" s="52"/>
      <c r="W50" s="51"/>
      <c r="X50" s="52"/>
      <c r="Y50" s="52"/>
      <c r="Z50" s="71"/>
      <c r="AA50" s="72"/>
      <c r="AB50" s="67"/>
    </row>
    <row r="51" spans="14:28" ht="24">
      <c r="P51" s="13" t="s">
        <v>80</v>
      </c>
      <c r="R51" s="3"/>
      <c r="U51" s="3"/>
      <c r="X51" s="3"/>
    </row>
    <row r="52" spans="14:28" ht="20.100000000000001" customHeight="1">
      <c r="N52" s="14" t="s">
        <v>68</v>
      </c>
      <c r="P52" s="16" t="s">
        <v>70</v>
      </c>
      <c r="Q52" s="37" t="s">
        <v>81</v>
      </c>
      <c r="R52" s="37" t="s">
        <v>72</v>
      </c>
      <c r="S52" s="37" t="s">
        <v>5</v>
      </c>
      <c r="T52" s="5" t="s">
        <v>82</v>
      </c>
      <c r="U52" s="37" t="s">
        <v>72</v>
      </c>
      <c r="V52" s="37" t="s">
        <v>5</v>
      </c>
      <c r="W52" s="5" t="s">
        <v>83</v>
      </c>
      <c r="X52" s="37" t="s">
        <v>72</v>
      </c>
      <c r="Y52" s="37" t="s">
        <v>5</v>
      </c>
      <c r="Z52" s="37" t="s">
        <v>73</v>
      </c>
      <c r="AA52" s="65"/>
    </row>
    <row r="53" spans="14:28" ht="20.100000000000001" customHeight="1">
      <c r="N53" s="3">
        <v>6</v>
      </c>
      <c r="O53" s="2">
        <f t="shared" ref="O53:O58" si="0">$Q$39</f>
        <v>0</v>
      </c>
      <c r="P53" s="17" t="s">
        <v>84</v>
      </c>
      <c r="Q53" s="48" t="s">
        <v>85</v>
      </c>
      <c r="R53" s="53">
        <v>0</v>
      </c>
      <c r="S53" s="50">
        <f>R53*5000</f>
        <v>0</v>
      </c>
      <c r="T53" s="48" t="s">
        <v>86</v>
      </c>
      <c r="U53" s="53">
        <v>0</v>
      </c>
      <c r="V53" s="50">
        <f>U53*1000</f>
        <v>0</v>
      </c>
      <c r="W53" s="54"/>
      <c r="X53" s="55"/>
      <c r="Y53" s="59"/>
      <c r="Z53" s="66">
        <f>S53+V53+Y53</f>
        <v>0</v>
      </c>
      <c r="AA53" s="73"/>
    </row>
    <row r="54" spans="14:28" ht="20.100000000000001" customHeight="1">
      <c r="N54" s="3">
        <v>7</v>
      </c>
      <c r="O54" s="2">
        <f t="shared" si="0"/>
        <v>0</v>
      </c>
      <c r="P54" s="17" t="s">
        <v>87</v>
      </c>
      <c r="Q54" s="56" t="s">
        <v>88</v>
      </c>
      <c r="R54" s="57" t="s">
        <v>9</v>
      </c>
      <c r="S54" s="50">
        <f>VLOOKUP(R54,H3:I7,2,FALSE)</f>
        <v>0</v>
      </c>
      <c r="T54" s="48" t="s">
        <v>89</v>
      </c>
      <c r="U54" s="5"/>
      <c r="V54" s="58"/>
      <c r="W54" s="48"/>
      <c r="X54" s="5"/>
      <c r="Y54" s="58"/>
      <c r="Z54" s="66">
        <f t="shared" ref="Z54:Z59" si="1">S54+V54+Y54</f>
        <v>0</v>
      </c>
      <c r="AA54" s="73"/>
    </row>
    <row r="55" spans="14:28" ht="20.100000000000001" customHeight="1">
      <c r="N55" s="3">
        <v>8</v>
      </c>
      <c r="O55" s="2">
        <f t="shared" si="0"/>
        <v>0</v>
      </c>
      <c r="P55" s="17" t="s">
        <v>90</v>
      </c>
      <c r="Q55" s="54"/>
      <c r="R55" s="55"/>
      <c r="S55" s="59"/>
      <c r="T55" s="48" t="s">
        <v>86</v>
      </c>
      <c r="U55" s="53">
        <v>0</v>
      </c>
      <c r="V55" s="50">
        <f>U55*1000</f>
        <v>0</v>
      </c>
      <c r="W55" s="48" t="s">
        <v>76</v>
      </c>
      <c r="X55" s="53">
        <v>0</v>
      </c>
      <c r="Y55" s="50">
        <f>X55*1500</f>
        <v>0</v>
      </c>
      <c r="Z55" s="66">
        <f t="shared" si="1"/>
        <v>0</v>
      </c>
      <c r="AA55" s="73"/>
    </row>
    <row r="56" spans="14:28" ht="20.100000000000001" customHeight="1">
      <c r="N56" s="3">
        <v>9</v>
      </c>
      <c r="O56" s="2">
        <f t="shared" si="0"/>
        <v>0</v>
      </c>
      <c r="P56" s="17" t="s">
        <v>91</v>
      </c>
      <c r="Q56" s="90" t="s">
        <v>104</v>
      </c>
      <c r="R56" s="95">
        <v>0</v>
      </c>
      <c r="S56" s="50">
        <f>R56*5000</f>
        <v>0</v>
      </c>
      <c r="T56" s="91"/>
      <c r="U56" s="102"/>
      <c r="V56" s="93"/>
      <c r="W56" s="94"/>
      <c r="X56" s="102"/>
      <c r="Y56" s="92"/>
      <c r="Z56" s="66">
        <f t="shared" si="1"/>
        <v>0</v>
      </c>
      <c r="AA56" s="67"/>
    </row>
    <row r="57" spans="14:28" ht="20.100000000000001" customHeight="1">
      <c r="N57" s="3">
        <v>10</v>
      </c>
      <c r="O57" s="2">
        <f t="shared" si="0"/>
        <v>0</v>
      </c>
      <c r="P57" s="17" t="s">
        <v>92</v>
      </c>
      <c r="Q57" s="54"/>
      <c r="R57" s="55"/>
      <c r="S57" s="59"/>
      <c r="T57" s="48" t="s">
        <v>86</v>
      </c>
      <c r="U57" s="53">
        <v>0</v>
      </c>
      <c r="V57" s="50">
        <f>U57*1000</f>
        <v>0</v>
      </c>
      <c r="W57" s="48" t="s">
        <v>76</v>
      </c>
      <c r="X57" s="53">
        <v>0</v>
      </c>
      <c r="Y57" s="50">
        <f>X57*1500</f>
        <v>0</v>
      </c>
      <c r="Z57" s="66">
        <f t="shared" si="1"/>
        <v>0</v>
      </c>
      <c r="AA57" s="73"/>
    </row>
    <row r="58" spans="14:28" ht="20.100000000000001" customHeight="1">
      <c r="N58" s="3">
        <v>11</v>
      </c>
      <c r="O58" s="2">
        <f t="shared" si="0"/>
        <v>0</v>
      </c>
      <c r="P58" s="17" t="s">
        <v>93</v>
      </c>
      <c r="Q58" s="56" t="s">
        <v>88</v>
      </c>
      <c r="R58" s="57" t="s">
        <v>9</v>
      </c>
      <c r="S58" s="50">
        <f>VLOOKUP(R58,H3:I7,2,FALSE)</f>
        <v>0</v>
      </c>
      <c r="T58" s="48" t="s">
        <v>89</v>
      </c>
      <c r="U58" s="5"/>
      <c r="V58" s="58"/>
      <c r="W58" s="48"/>
      <c r="X58" s="5"/>
      <c r="Y58" s="58"/>
      <c r="Z58" s="66">
        <f t="shared" si="1"/>
        <v>0</v>
      </c>
      <c r="AA58" s="74"/>
    </row>
    <row r="59" spans="14:28" ht="20.100000000000001" customHeight="1">
      <c r="N59" s="3">
        <v>12</v>
      </c>
      <c r="O59" s="2">
        <f t="shared" ref="O59:O66" si="2">$Q$39</f>
        <v>0</v>
      </c>
      <c r="P59" s="17" t="s">
        <v>94</v>
      </c>
      <c r="Q59" s="48" t="s">
        <v>85</v>
      </c>
      <c r="R59" s="53">
        <v>0</v>
      </c>
      <c r="S59" s="50">
        <f>R59*5000</f>
        <v>0</v>
      </c>
      <c r="T59" s="48" t="s">
        <v>86</v>
      </c>
      <c r="U59" s="53">
        <v>0</v>
      </c>
      <c r="V59" s="50">
        <f>U59*1000</f>
        <v>0</v>
      </c>
      <c r="W59" s="48" t="s">
        <v>76</v>
      </c>
      <c r="X59" s="53">
        <v>0</v>
      </c>
      <c r="Y59" s="50">
        <f>X59*1500</f>
        <v>0</v>
      </c>
      <c r="Z59" s="66">
        <f t="shared" si="1"/>
        <v>0</v>
      </c>
      <c r="AA59" s="74"/>
    </row>
    <row r="60" spans="14:28" ht="20.100000000000001" customHeight="1">
      <c r="N60" s="3">
        <v>13</v>
      </c>
      <c r="O60" s="2">
        <f t="shared" si="2"/>
        <v>0</v>
      </c>
      <c r="P60" s="88" t="s">
        <v>95</v>
      </c>
      <c r="Q60" s="48" t="s">
        <v>96</v>
      </c>
      <c r="R60" s="53">
        <v>0</v>
      </c>
      <c r="S60" s="50">
        <f>R60*30000</f>
        <v>0</v>
      </c>
      <c r="T60" s="60"/>
      <c r="U60" s="55"/>
      <c r="V60" s="61"/>
      <c r="W60" s="55"/>
      <c r="X60" s="55"/>
      <c r="Y60" s="75"/>
      <c r="Z60" s="66">
        <f>S60+V60+Y60</f>
        <v>0</v>
      </c>
      <c r="AA60" s="67"/>
    </row>
    <row r="61" spans="14:28" ht="20.100000000000001" customHeight="1">
      <c r="N61" s="3">
        <v>14</v>
      </c>
      <c r="O61" s="2">
        <f t="shared" si="2"/>
        <v>0</v>
      </c>
      <c r="P61" s="89" t="s">
        <v>97</v>
      </c>
      <c r="Q61" s="60"/>
      <c r="R61" s="55"/>
      <c r="S61" s="62"/>
      <c r="T61" s="48" t="s">
        <v>75</v>
      </c>
      <c r="U61" s="53">
        <v>0</v>
      </c>
      <c r="V61" s="50">
        <f>U61*2000</f>
        <v>0</v>
      </c>
      <c r="W61" s="48" t="s">
        <v>98</v>
      </c>
      <c r="X61" s="53">
        <v>0</v>
      </c>
      <c r="Y61" s="50">
        <f>X61*3000</f>
        <v>0</v>
      </c>
      <c r="Z61" s="66">
        <f>S61+V61+Y61</f>
        <v>0</v>
      </c>
      <c r="AA61" s="67"/>
    </row>
    <row r="62" spans="14:28" ht="20.100000000000001" customHeight="1">
      <c r="P62" s="88" t="s">
        <v>105</v>
      </c>
      <c r="Q62" s="60"/>
      <c r="R62" s="55"/>
      <c r="S62" s="62"/>
      <c r="T62" s="48" t="s">
        <v>86</v>
      </c>
      <c r="U62" s="53">
        <v>0</v>
      </c>
      <c r="V62" s="50">
        <f>U62*1000</f>
        <v>0</v>
      </c>
      <c r="W62" s="119"/>
      <c r="X62" s="120"/>
      <c r="Y62" s="121"/>
      <c r="Z62" s="66">
        <f>S62+V62+Y62</f>
        <v>0</v>
      </c>
      <c r="AA62" s="67"/>
    </row>
    <row r="63" spans="14:28" ht="20.100000000000001" customHeight="1">
      <c r="N63" s="3">
        <v>15</v>
      </c>
      <c r="O63" s="2">
        <f t="shared" si="2"/>
        <v>0</v>
      </c>
      <c r="P63" s="17" t="s">
        <v>99</v>
      </c>
      <c r="Q63" s="60"/>
      <c r="R63" s="55"/>
      <c r="S63" s="62"/>
      <c r="T63" s="48" t="s">
        <v>75</v>
      </c>
      <c r="U63" s="53">
        <v>0</v>
      </c>
      <c r="V63" s="50">
        <f>U63*2000</f>
        <v>0</v>
      </c>
      <c r="W63" s="54"/>
      <c r="X63" s="55"/>
      <c r="Y63" s="59"/>
      <c r="Z63" s="66">
        <f>S63+V63+Y63</f>
        <v>0</v>
      </c>
      <c r="AA63" s="67"/>
    </row>
    <row r="64" spans="14:28" ht="20.100000000000001" customHeight="1">
      <c r="N64" s="3">
        <v>16</v>
      </c>
      <c r="O64" s="2">
        <f t="shared" si="2"/>
        <v>0</v>
      </c>
      <c r="P64" s="76" t="s">
        <v>107</v>
      </c>
      <c r="Q64" s="117"/>
      <c r="R64" s="117"/>
      <c r="S64" s="117"/>
      <c r="T64" s="117"/>
      <c r="U64" s="117"/>
      <c r="V64" s="117"/>
      <c r="W64" s="117"/>
      <c r="X64" s="118" t="s">
        <v>101</v>
      </c>
      <c r="Y64" s="118"/>
      <c r="Z64" s="83">
        <v>0</v>
      </c>
      <c r="AA64" s="67"/>
    </row>
    <row r="65" spans="14:29" ht="20.100000000000001" customHeight="1">
      <c r="N65" s="3">
        <v>17</v>
      </c>
      <c r="O65" s="2">
        <f t="shared" si="2"/>
        <v>0</v>
      </c>
      <c r="P65" s="76" t="s">
        <v>100</v>
      </c>
      <c r="Q65" s="117"/>
      <c r="R65" s="117"/>
      <c r="S65" s="117"/>
      <c r="T65" s="117"/>
      <c r="U65" s="117"/>
      <c r="V65" s="117"/>
      <c r="W65" s="117"/>
      <c r="X65" s="118" t="s">
        <v>101</v>
      </c>
      <c r="Y65" s="118"/>
      <c r="Z65" s="83">
        <v>0</v>
      </c>
      <c r="AA65" s="67"/>
    </row>
    <row r="66" spans="14:29" ht="20.100000000000001" customHeight="1">
      <c r="N66" s="3">
        <v>18</v>
      </c>
      <c r="O66" s="2">
        <f t="shared" si="2"/>
        <v>0</v>
      </c>
      <c r="P66" s="76" t="s">
        <v>100</v>
      </c>
      <c r="Q66" s="117"/>
      <c r="R66" s="117"/>
      <c r="S66" s="117"/>
      <c r="T66" s="117"/>
      <c r="U66" s="117"/>
      <c r="V66" s="117"/>
      <c r="W66" s="117"/>
      <c r="X66" s="118" t="s">
        <v>101</v>
      </c>
      <c r="Y66" s="118"/>
      <c r="Z66" s="83">
        <v>0</v>
      </c>
      <c r="AA66" s="79"/>
      <c r="AB66" s="84"/>
      <c r="AC66" s="85"/>
    </row>
    <row r="67" spans="14:29" ht="8.25" customHeight="1">
      <c r="P67" s="96"/>
      <c r="Q67" s="104"/>
      <c r="R67" s="105"/>
      <c r="S67" s="105"/>
      <c r="T67" s="105"/>
      <c r="U67" s="105"/>
      <c r="V67" s="105"/>
      <c r="W67" s="104"/>
      <c r="X67" s="97"/>
      <c r="Y67" s="97"/>
      <c r="Z67" s="106"/>
      <c r="AA67" s="79"/>
      <c r="AB67" s="84"/>
      <c r="AC67" s="85"/>
    </row>
    <row r="68" spans="14:29" ht="18.75" customHeight="1">
      <c r="P68" s="77"/>
      <c r="Q68" s="98" t="s">
        <v>102</v>
      </c>
      <c r="R68" s="98"/>
      <c r="S68" s="99"/>
      <c r="T68" s="98"/>
      <c r="U68" s="98"/>
      <c r="V68" s="99"/>
      <c r="W68" s="98"/>
      <c r="X68" s="81"/>
      <c r="Y68" s="81"/>
      <c r="Z68" s="86"/>
      <c r="AA68" s="86"/>
      <c r="AB68" s="85"/>
      <c r="AC68" s="85"/>
    </row>
    <row r="69" spans="14:29" ht="8.25" customHeight="1">
      <c r="N69" s="52"/>
      <c r="O69" s="78"/>
      <c r="P69" s="79"/>
      <c r="Q69" s="80"/>
      <c r="R69" s="80"/>
      <c r="S69" s="80"/>
      <c r="T69" s="80"/>
      <c r="U69" s="80"/>
      <c r="V69" s="80"/>
      <c r="W69" s="80"/>
      <c r="X69" s="80"/>
      <c r="Y69" s="80"/>
      <c r="Z69" s="79"/>
      <c r="AA69" s="84"/>
      <c r="AB69" s="85"/>
    </row>
    <row r="70" spans="14:29" ht="32.25" customHeight="1">
      <c r="N70" s="52"/>
      <c r="O70" s="78"/>
      <c r="P70" s="79"/>
      <c r="Q70" s="111" t="s">
        <v>103</v>
      </c>
      <c r="R70" s="111"/>
      <c r="S70" s="111"/>
      <c r="T70" s="112">
        <f>SUM(Z46:Z47)+Z49+SUM(Z53:Z66)</f>
        <v>0</v>
      </c>
      <c r="U70" s="112"/>
      <c r="V70" s="112"/>
      <c r="W70" s="112"/>
      <c r="X70" s="80"/>
      <c r="Y70" s="80"/>
      <c r="Z70" s="79"/>
      <c r="AA70" s="84"/>
      <c r="AB70" s="85"/>
    </row>
    <row r="71" spans="14:29" ht="20.100000000000001" customHeight="1">
      <c r="Q71" s="81"/>
      <c r="R71" s="81"/>
      <c r="S71" s="82"/>
      <c r="T71" s="81"/>
      <c r="U71" s="81"/>
      <c r="V71" s="82"/>
      <c r="W71" s="81"/>
      <c r="X71" s="81"/>
      <c r="Y71" s="81"/>
      <c r="Z71" s="81"/>
      <c r="AA71" s="81"/>
      <c r="AB71" s="81"/>
    </row>
    <row r="72" spans="14:29" ht="20.100000000000001" customHeight="1"/>
  </sheetData>
  <sheetProtection sheet="1" selectLockedCells="1"/>
  <mergeCells count="13">
    <mergeCell ref="W62:Y62"/>
    <mergeCell ref="Q66:W66"/>
    <mergeCell ref="X66:Y66"/>
    <mergeCell ref="Q70:S70"/>
    <mergeCell ref="T70:W70"/>
    <mergeCell ref="Q37:R37"/>
    <mergeCell ref="Q39:U39"/>
    <mergeCell ref="Q42:S42"/>
    <mergeCell ref="V42:Y42"/>
    <mergeCell ref="Q64:W64"/>
    <mergeCell ref="X64:Y64"/>
    <mergeCell ref="Q65:W65"/>
    <mergeCell ref="X65:Y65"/>
  </mergeCells>
  <phoneticPr fontId="19"/>
  <dataValidations count="7">
    <dataValidation type="list" allowBlank="1" showInputMessage="1" showErrorMessage="1" sqref="R54 R58">
      <formula1>$H$3:$H$7</formula1>
    </dataValidation>
    <dataValidation type="list" allowBlank="1" showInputMessage="1" showErrorMessage="1" sqref="S37">
      <formula1>$C$3:$C$14</formula1>
    </dataValidation>
    <dataValidation type="list" allowBlank="1" showInputMessage="1" showErrorMessage="1" sqref="T37">
      <formula1>$D$3:$D$33</formula1>
    </dataValidation>
    <dataValidation type="list" allowBlank="1" showInputMessage="1" showErrorMessage="1" sqref="W39">
      <formula1>$E$3:$E$5</formula1>
    </dataValidation>
    <dataValidation type="list" allowBlank="1" showInputMessage="1" showErrorMessage="1" sqref="T40 R46 U46 X46">
      <formula1>$F$3:$F$7</formula1>
    </dataValidation>
    <dataValidation allowBlank="1" showInputMessage="1" showErrorMessage="1" sqref="Q54 U54 Q58 U58"/>
    <dataValidation type="list" allowBlank="1" showInputMessage="1" showErrorMessage="1" sqref="Q37:R37">
      <formula1>$Q$2:$Q$3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ignoredErrors>
    <ignoredError sqref="V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保護</vt:lpstr>
      <vt:lpstr>保護!Print_Area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2019-03-03T09:19:36Z</cp:lastPrinted>
  <dcterms:created xsi:type="dcterms:W3CDTF">2018-02-10T02:46:00Z</dcterms:created>
  <dcterms:modified xsi:type="dcterms:W3CDTF">2025-03-10T05:10:16Z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